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Finanzhilfeberechnungsmuster\"/>
    </mc:Choice>
  </mc:AlternateContent>
  <xr:revisionPtr revIDLastSave="0" documentId="13_ncr:1_{D6E4D7DF-29E1-4B6B-AAFB-393AC0057A8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6" i="1" l="1"/>
  <c r="R26" i="1" s="1"/>
  <c r="G26" i="1"/>
  <c r="Q26" i="1" s="1"/>
  <c r="F26" i="1"/>
  <c r="P26" i="1" s="1"/>
  <c r="U26" i="1"/>
  <c r="T26" i="1"/>
  <c r="T25" i="1"/>
  <c r="H25" i="1"/>
  <c r="R25" i="1" s="1"/>
  <c r="G25" i="1"/>
  <c r="Q25" i="1" s="1"/>
  <c r="F25" i="1"/>
  <c r="P25" i="1" s="1"/>
  <c r="O26" i="1" l="1"/>
  <c r="O25" i="1"/>
  <c r="U85" i="1"/>
  <c r="H85" i="1"/>
  <c r="R85" i="1" s="1"/>
  <c r="G85" i="1"/>
  <c r="Q85" i="1" s="1"/>
  <c r="F85" i="1"/>
  <c r="P85" i="1" s="1"/>
  <c r="U84" i="1"/>
  <c r="H84" i="1"/>
  <c r="R84" i="1" s="1"/>
  <c r="G84" i="1"/>
  <c r="Q84" i="1" s="1"/>
  <c r="F84" i="1"/>
  <c r="P84" i="1" s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T81" i="1"/>
  <c r="H81" i="1"/>
  <c r="R81" i="1" s="1"/>
  <c r="G81" i="1"/>
  <c r="Q81" i="1" s="1"/>
  <c r="F81" i="1"/>
  <c r="P81" i="1" s="1"/>
  <c r="T80" i="1"/>
  <c r="H80" i="1"/>
  <c r="R80" i="1" s="1"/>
  <c r="G80" i="1"/>
  <c r="Q80" i="1" s="1"/>
  <c r="F80" i="1"/>
  <c r="P80" i="1" s="1"/>
  <c r="U79" i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U73" i="1"/>
  <c r="T73" i="1"/>
  <c r="H73" i="1"/>
  <c r="R73" i="1" s="1"/>
  <c r="G73" i="1"/>
  <c r="Q73" i="1" s="1"/>
  <c r="F73" i="1"/>
  <c r="P73" i="1" s="1"/>
  <c r="U72" i="1"/>
  <c r="T72" i="1"/>
  <c r="H72" i="1"/>
  <c r="R72" i="1" s="1"/>
  <c r="G72" i="1"/>
  <c r="Q72" i="1" s="1"/>
  <c r="F72" i="1"/>
  <c r="P72" i="1" s="1"/>
  <c r="U71" i="1"/>
  <c r="T71" i="1"/>
  <c r="P71" i="1"/>
  <c r="H71" i="1"/>
  <c r="R71" i="1" s="1"/>
  <c r="G71" i="1"/>
  <c r="Q71" i="1" s="1"/>
  <c r="F71" i="1"/>
  <c r="U70" i="1"/>
  <c r="T70" i="1"/>
  <c r="H70" i="1"/>
  <c r="R70" i="1" s="1"/>
  <c r="G70" i="1"/>
  <c r="Q70" i="1" s="1"/>
  <c r="F70" i="1"/>
  <c r="P70" i="1" s="1"/>
  <c r="T69" i="1"/>
  <c r="H69" i="1"/>
  <c r="R69" i="1" s="1"/>
  <c r="G69" i="1"/>
  <c r="Q69" i="1" s="1"/>
  <c r="F69" i="1"/>
  <c r="P69" i="1" s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U65" i="1"/>
  <c r="H65" i="1"/>
  <c r="R65" i="1" s="1"/>
  <c r="G65" i="1"/>
  <c r="Q65" i="1" s="1"/>
  <c r="F65" i="1"/>
  <c r="P65" i="1" s="1"/>
  <c r="U64" i="1"/>
  <c r="H64" i="1"/>
  <c r="R64" i="1" s="1"/>
  <c r="G64" i="1"/>
  <c r="Q64" i="1" s="1"/>
  <c r="F64" i="1"/>
  <c r="P64" i="1" s="1"/>
  <c r="T63" i="1"/>
  <c r="H63" i="1"/>
  <c r="R63" i="1" s="1"/>
  <c r="G63" i="1"/>
  <c r="Q63" i="1" s="1"/>
  <c r="F63" i="1"/>
  <c r="P63" i="1" s="1"/>
  <c r="T62" i="1"/>
  <c r="H62" i="1"/>
  <c r="R62" i="1" s="1"/>
  <c r="G62" i="1"/>
  <c r="Q62" i="1" s="1"/>
  <c r="F62" i="1"/>
  <c r="P62" i="1" s="1"/>
  <c r="T61" i="1"/>
  <c r="H61" i="1"/>
  <c r="R61" i="1" s="1"/>
  <c r="G61" i="1"/>
  <c r="Q61" i="1" s="1"/>
  <c r="F61" i="1"/>
  <c r="P61" i="1" s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U56" i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H50" i="1"/>
  <c r="R50" i="1" s="1"/>
  <c r="G50" i="1"/>
  <c r="Q50" i="1" s="1"/>
  <c r="F50" i="1"/>
  <c r="P50" i="1" s="1"/>
  <c r="T49" i="1"/>
  <c r="H49" i="1"/>
  <c r="R49" i="1" s="1"/>
  <c r="G49" i="1"/>
  <c r="Q49" i="1" s="1"/>
  <c r="F49" i="1"/>
  <c r="P49" i="1" s="1"/>
  <c r="U48" i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T44" i="1"/>
  <c r="H44" i="1"/>
  <c r="R44" i="1" s="1"/>
  <c r="G44" i="1"/>
  <c r="Q44" i="1" s="1"/>
  <c r="F44" i="1"/>
  <c r="P44" i="1" s="1"/>
  <c r="U43" i="1"/>
  <c r="T43" i="1"/>
  <c r="H43" i="1"/>
  <c r="R43" i="1" s="1"/>
  <c r="G43" i="1"/>
  <c r="Q43" i="1" s="1"/>
  <c r="F43" i="1"/>
  <c r="P43" i="1" s="1"/>
  <c r="T42" i="1"/>
  <c r="H42" i="1"/>
  <c r="R42" i="1" s="1"/>
  <c r="G42" i="1"/>
  <c r="Q42" i="1" s="1"/>
  <c r="F42" i="1"/>
  <c r="P42" i="1" s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O44" i="1"/>
  <c r="O51" i="1"/>
  <c r="O59" i="1"/>
  <c r="O62" i="1"/>
  <c r="O41" i="1"/>
  <c r="O32" i="1"/>
  <c r="O38" i="1"/>
  <c r="O42" i="1"/>
  <c r="O36" i="1"/>
  <c r="O40" i="1"/>
  <c r="O49" i="1"/>
  <c r="O54" i="1"/>
  <c r="O57" i="1"/>
  <c r="O34" i="1"/>
  <c r="O56" i="1"/>
  <c r="O85" i="1"/>
  <c r="O21" i="1"/>
  <c r="O27" i="1"/>
  <c r="O31" i="1"/>
  <c r="O33" i="1"/>
  <c r="O45" i="1"/>
  <c r="O48" i="1"/>
  <c r="O18" i="1"/>
  <c r="O22" i="1"/>
  <c r="O46" i="1"/>
  <c r="O19" i="1"/>
  <c r="O23" i="1"/>
  <c r="O29" i="1"/>
  <c r="O37" i="1"/>
  <c r="O55" i="1"/>
  <c r="O58" i="1"/>
  <c r="O60" i="1"/>
  <c r="O61" i="1"/>
  <c r="O28" i="1"/>
  <c r="O35" i="1"/>
  <c r="O43" i="1"/>
  <c r="O50" i="1"/>
  <c r="O39" i="1"/>
  <c r="O47" i="1"/>
  <c r="O52" i="1"/>
  <c r="O53" i="1"/>
  <c r="O65" i="1"/>
  <c r="O20" i="1"/>
  <c r="O24" i="1"/>
  <c r="O30" i="1"/>
  <c r="O83" i="1"/>
  <c r="O63" i="1"/>
  <c r="O64" i="1"/>
  <c r="O82" i="1"/>
  <c r="O84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B6" i="1" l="1"/>
  <c r="T83" i="1" s="1"/>
  <c r="B7" i="1"/>
  <c r="S78" i="1" s="1"/>
  <c r="B5" i="1"/>
  <c r="S35" i="1"/>
  <c r="S42" i="1" l="1"/>
  <c r="S70" i="1"/>
  <c r="N70" i="1" s="1"/>
  <c r="M70" i="1" s="1"/>
  <c r="T84" i="1"/>
  <c r="T85" i="1"/>
  <c r="T64" i="1"/>
  <c r="S37" i="1"/>
  <c r="S32" i="1"/>
  <c r="T82" i="1"/>
  <c r="S84" i="1"/>
  <c r="N84" i="1" s="1"/>
  <c r="M84" i="1" s="1"/>
  <c r="S24" i="1"/>
  <c r="S21" i="1"/>
  <c r="S61" i="1"/>
  <c r="S22" i="1"/>
  <c r="S64" i="1"/>
  <c r="N64" i="1" s="1"/>
  <c r="M64" i="1" s="1"/>
  <c r="S25" i="1"/>
  <c r="S48" i="1"/>
  <c r="N48" i="1" s="1"/>
  <c r="M48" i="1" s="1"/>
  <c r="S55" i="1"/>
  <c r="S56" i="1"/>
  <c r="N56" i="1" s="1"/>
  <c r="M56" i="1" s="1"/>
  <c r="S83" i="1"/>
  <c r="S23" i="1"/>
  <c r="S49" i="1"/>
  <c r="S69" i="1"/>
  <c r="S26" i="1"/>
  <c r="N26" i="1" s="1"/>
  <c r="M26" i="1" s="1"/>
  <c r="S30" i="1"/>
  <c r="S34" i="1"/>
  <c r="S73" i="1"/>
  <c r="N73" i="1" s="1"/>
  <c r="M73" i="1" s="1"/>
  <c r="S43" i="1"/>
  <c r="N43" i="1" s="1"/>
  <c r="M43" i="1" s="1"/>
  <c r="S44" i="1"/>
  <c r="U83" i="1"/>
  <c r="U25" i="1"/>
  <c r="T65" i="1"/>
  <c r="T46" i="1"/>
  <c r="U18" i="1"/>
  <c r="U37" i="1"/>
  <c r="N37" i="1" s="1"/>
  <c r="M37" i="1" s="1"/>
  <c r="U22" i="1"/>
  <c r="U47" i="1"/>
  <c r="U36" i="1"/>
  <c r="U29" i="1"/>
  <c r="U57" i="1"/>
  <c r="U44" i="1"/>
  <c r="U30" i="1"/>
  <c r="N30" i="1" s="1"/>
  <c r="M30" i="1" s="1"/>
  <c r="U68" i="1"/>
  <c r="S85" i="1"/>
  <c r="S53" i="1"/>
  <c r="S47" i="1"/>
  <c r="S29" i="1"/>
  <c r="S40" i="1"/>
  <c r="S54" i="1"/>
  <c r="S65" i="1"/>
  <c r="S76" i="1"/>
  <c r="S80" i="1"/>
  <c r="S20" i="1"/>
  <c r="S45" i="1"/>
  <c r="S39" i="1"/>
  <c r="S19" i="1"/>
  <c r="S31" i="1"/>
  <c r="S36" i="1"/>
  <c r="S46" i="1"/>
  <c r="S60" i="1"/>
  <c r="S68" i="1"/>
  <c r="S74" i="1"/>
  <c r="S81" i="1"/>
  <c r="S51" i="1"/>
  <c r="S52" i="1"/>
  <c r="S62" i="1"/>
  <c r="S66" i="1"/>
  <c r="S72" i="1"/>
  <c r="N72" i="1" s="1"/>
  <c r="M72" i="1" s="1"/>
  <c r="S77" i="1"/>
  <c r="S82" i="1"/>
  <c r="U38" i="1"/>
  <c r="U23" i="1"/>
  <c r="U41" i="1"/>
  <c r="U78" i="1"/>
  <c r="N78" i="1" s="1"/>
  <c r="M78" i="1" s="1"/>
  <c r="S28" i="1"/>
  <c r="S33" i="1"/>
  <c r="S41" i="1"/>
  <c r="S18" i="1"/>
  <c r="S27" i="1"/>
  <c r="S57" i="1"/>
  <c r="S38" i="1"/>
  <c r="S59" i="1"/>
  <c r="S50" i="1"/>
  <c r="S58" i="1"/>
  <c r="S63" i="1"/>
  <c r="S67" i="1"/>
  <c r="S71" i="1"/>
  <c r="N71" i="1" s="1"/>
  <c r="M71" i="1" s="1"/>
  <c r="S75" i="1"/>
  <c r="S79" i="1"/>
  <c r="N79" i="1" s="1"/>
  <c r="M79" i="1" s="1"/>
  <c r="U60" i="1"/>
  <c r="U42" i="1"/>
  <c r="N42" i="1" s="1"/>
  <c r="M42" i="1" s="1"/>
  <c r="U19" i="1"/>
  <c r="U24" i="1"/>
  <c r="U33" i="1"/>
  <c r="U50" i="1"/>
  <c r="U51" i="1"/>
  <c r="U66" i="1"/>
  <c r="U75" i="1"/>
  <c r="U81" i="1"/>
  <c r="U34" i="1"/>
  <c r="U54" i="1"/>
  <c r="U20" i="1"/>
  <c r="U28" i="1"/>
  <c r="U35" i="1"/>
  <c r="N35" i="1" s="1"/>
  <c r="M35" i="1" s="1"/>
  <c r="U58" i="1"/>
  <c r="U55" i="1"/>
  <c r="N55" i="1" s="1"/>
  <c r="M55" i="1" s="1"/>
  <c r="U67" i="1"/>
  <c r="U76" i="1"/>
  <c r="U62" i="1"/>
  <c r="U49" i="1"/>
  <c r="N49" i="1" s="1"/>
  <c r="M49" i="1" s="1"/>
  <c r="U59" i="1"/>
  <c r="U74" i="1"/>
  <c r="U80" i="1"/>
  <c r="U63" i="1"/>
  <c r="U32" i="1"/>
  <c r="N32" i="1" s="1"/>
  <c r="M32" i="1" s="1"/>
  <c r="U40" i="1"/>
  <c r="U52" i="1"/>
  <c r="U21" i="1"/>
  <c r="U27" i="1"/>
  <c r="N27" i="1" s="1"/>
  <c r="M27" i="1" s="1"/>
  <c r="U31" i="1"/>
  <c r="U39" i="1"/>
  <c r="U45" i="1"/>
  <c r="U53" i="1"/>
  <c r="U61" i="1"/>
  <c r="U69" i="1"/>
  <c r="U77" i="1"/>
  <c r="N85" i="1" l="1"/>
  <c r="M85" i="1" s="1"/>
  <c r="N69" i="1"/>
  <c r="M69" i="1" s="1"/>
  <c r="N24" i="1"/>
  <c r="M24" i="1" s="1"/>
  <c r="N82" i="1"/>
  <c r="M82" i="1" s="1"/>
  <c r="N34" i="1"/>
  <c r="M34" i="1" s="1"/>
  <c r="N22" i="1"/>
  <c r="M22" i="1" s="1"/>
  <c r="N61" i="1"/>
  <c r="M61" i="1" s="1"/>
  <c r="N25" i="1"/>
  <c r="M25" i="1" s="1"/>
  <c r="N44" i="1"/>
  <c r="M44" i="1" s="1"/>
  <c r="N23" i="1"/>
  <c r="M23" i="1" s="1"/>
  <c r="N21" i="1"/>
  <c r="M21" i="1" s="1"/>
  <c r="N83" i="1"/>
  <c r="M83" i="1" s="1"/>
  <c r="N65" i="1"/>
  <c r="M65" i="1" s="1"/>
  <c r="N29" i="1"/>
  <c r="M29" i="1" s="1"/>
  <c r="N28" i="1"/>
  <c r="M28" i="1" s="1"/>
  <c r="N46" i="1"/>
  <c r="M46" i="1" s="1"/>
  <c r="N52" i="1"/>
  <c r="M52" i="1" s="1"/>
  <c r="N41" i="1"/>
  <c r="M41" i="1" s="1"/>
  <c r="N80" i="1"/>
  <c r="M80" i="1" s="1"/>
  <c r="N81" i="1"/>
  <c r="M81" i="1" s="1"/>
  <c r="N45" i="1"/>
  <c r="M45" i="1" s="1"/>
  <c r="N57" i="1"/>
  <c r="M57" i="1" s="1"/>
  <c r="N20" i="1"/>
  <c r="M20" i="1" s="1"/>
  <c r="N18" i="1"/>
  <c r="M18" i="1" s="1"/>
  <c r="N36" i="1"/>
  <c r="M36" i="1" s="1"/>
  <c r="N31" i="1"/>
  <c r="M31" i="1" s="1"/>
  <c r="N58" i="1"/>
  <c r="M58" i="1" s="1"/>
  <c r="N54" i="1"/>
  <c r="M54" i="1" s="1"/>
  <c r="N40" i="1"/>
  <c r="M40" i="1" s="1"/>
  <c r="N62" i="1"/>
  <c r="M62" i="1" s="1"/>
  <c r="N68" i="1"/>
  <c r="M68" i="1" s="1"/>
  <c r="N60" i="1"/>
  <c r="M60" i="1" s="1"/>
  <c r="N74" i="1"/>
  <c r="M74" i="1" s="1"/>
  <c r="N76" i="1"/>
  <c r="M76" i="1" s="1"/>
  <c r="N38" i="1"/>
  <c r="M38" i="1" s="1"/>
  <c r="N77" i="1"/>
  <c r="M77" i="1" s="1"/>
  <c r="N47" i="1"/>
  <c r="M47" i="1" s="1"/>
  <c r="N51" i="1"/>
  <c r="M51" i="1" s="1"/>
  <c r="N19" i="1"/>
  <c r="M19" i="1" s="1"/>
  <c r="N53" i="1"/>
  <c r="M53" i="1" s="1"/>
  <c r="N39" i="1"/>
  <c r="M39" i="1" s="1"/>
  <c r="N63" i="1"/>
  <c r="M63" i="1" s="1"/>
  <c r="N75" i="1"/>
  <c r="M75" i="1" s="1"/>
  <c r="N33" i="1"/>
  <c r="M33" i="1" s="1"/>
  <c r="N66" i="1"/>
  <c r="M66" i="1" s="1"/>
  <c r="N50" i="1"/>
  <c r="M50" i="1" s="1"/>
  <c r="N59" i="1"/>
  <c r="M59" i="1" s="1"/>
  <c r="N67" i="1"/>
  <c r="M67" i="1" s="1"/>
</calcChain>
</file>

<file path=xl/sharedStrings.xml><?xml version="1.0" encoding="utf-8"?>
<sst xmlns="http://schemas.openxmlformats.org/spreadsheetml/2006/main" count="170" uniqueCount="115">
  <si>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</si>
  <si>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</si>
  <si>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</si>
  <si>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</si>
  <si>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</si>
  <si>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</si>
  <si>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</si>
  <si>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</si>
  <si>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</si>
  <si>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</si>
  <si>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</si>
  <si>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</si>
  <si>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</si>
  <si>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</si>
  <si>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</si>
  <si>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</si>
  <si>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</si>
  <si>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</si>
  <si>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</si>
  <si>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</si>
  <si>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</si>
  <si>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</si>
  <si>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</si>
  <si>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</si>
  <si>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</si>
  <si>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</si>
  <si>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</si>
  <si>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</si>
  <si>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</si>
  <si>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</si>
  <si>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</si>
  <si>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</si>
  <si>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</si>
  <si>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</si>
  <si>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</si>
  <si>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</si>
  <si>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</si>
  <si>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</si>
  <si>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</si>
  <si>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</si>
  <si>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</si>
  <si>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</si>
  <si>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</si>
  <si>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</si>
  <si>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</si>
  <si>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</si>
  <si>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</si>
  <si>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</si>
  <si>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</si>
  <si>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</si>
  <si>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</si>
  <si>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</si>
  <si>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</si>
  <si>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</si>
  <si>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</si>
  <si>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</si>
  <si>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</si>
  <si>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</si>
  <si>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</si>
  <si>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</si>
  <si>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</si>
  <si>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</si>
  <si>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</si>
  <si>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</si>
  <si>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</si>
  <si>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</si>
  <si>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</si>
  <si>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</si>
  <si>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</si>
  <si>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</si>
  <si>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</si>
  <si>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</si>
  <si>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</si>
  <si>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</si>
  <si>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</si>
  <si>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</si>
  <si>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</si>
  <si>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</si>
  <si>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</si>
  <si>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</si>
  <si>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</si>
  <si>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</si>
  <si>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</si>
  <si>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</si>
  <si>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</si>
  <si>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</si>
  <si>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</si>
  <si>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</si>
  <si>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</si>
  <si>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</si>
  <si>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</si>
  <si>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</si>
  <si>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</si>
  <si>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</si>
  <si>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</si>
  <si>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</si>
  <si>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</si>
  <si>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</si>
  <si>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</si>
  <si>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</si>
  <si>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</si>
  <si>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</si>
  <si>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</si>
  <si>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</si>
  <si>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</si>
  <si>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</si>
  <si>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Teilzeit</t>
  </si>
  <si>
    <t>Berufseinstiegsschule Klasse 2 - Erziehungshilfe -</t>
  </si>
  <si>
    <t>Berufsseinstiegsschule Klasse Sprache und Integration Vollzeit</t>
  </si>
  <si>
    <t>Berufseinstiegsschule Klasse Sprache/Integration Teilzeit</t>
  </si>
  <si>
    <t>Berufsfachschule -Sozialpädagogische Asssistentin/Sozialpädagogischer Assistent</t>
  </si>
  <si>
    <t>Berufsfachschule - Sozialpädagogische Assistentin/Sozialpädagogischer Assistent - Kl. 2 TZ 1,5 Jahre pro Schuljahr</t>
  </si>
  <si>
    <t>Basis FinHVO ÄnderungsVO 22.2.2023</t>
  </si>
  <si>
    <t>2023/2024</t>
  </si>
  <si>
    <t>Finanzhilfe für berufsbildende Schulen in freier Trägerschaft für das Schuljahr 2023/2024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</si>
</sst>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workbookViewId="0"/>
  </sheetViews>
  <sheetFormatPr baseColWidth="10" defaultRowHeight="14.5" x14ac:dyDescent="0.35"/>
  <cols>
    <col min="1" max="1" width="23.6328125" customWidth="1"/>
  </cols>
  <sheetData>
    <row r="1" spans="1:21" ht="15.5" x14ac:dyDescent="0.35">
      <c r="A1" s="1" t="s">
        <v>114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112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0</v>
      </c>
      <c r="C3" s="74"/>
      <c r="D3" s="5"/>
      <c r="E3" s="5"/>
      <c r="F3" s="8"/>
      <c r="G3" s="8"/>
      <c r="H3" s="75">
        <v>44774</v>
      </c>
      <c r="I3" s="76"/>
      <c r="J3" s="75">
        <v>45139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45139</v>
      </c>
      <c r="C4" s="10">
        <v>44774</v>
      </c>
      <c r="D4" s="3"/>
      <c r="E4" s="3"/>
      <c r="F4" s="8"/>
      <c r="G4" s="8"/>
      <c r="H4" s="11" t="s">
        <v>1</v>
      </c>
      <c r="I4" s="11" t="s">
        <v>2</v>
      </c>
      <c r="J4" s="11" t="s">
        <v>1</v>
      </c>
      <c r="K4" s="11" t="s">
        <v>2</v>
      </c>
      <c r="L4" s="11" t="s">
        <v>3</v>
      </c>
      <c r="M4" s="3"/>
      <c r="N4" s="3"/>
      <c r="O4" s="3"/>
      <c r="P4" s="3"/>
      <c r="Q4" s="3"/>
      <c r="R4" s="5"/>
      <c r="S4" s="5"/>
      <c r="T4" s="5"/>
      <c r="U4" s="5"/>
    </row>
    <row r="5" spans="1:21" x14ac:dyDescent="0.35">
      <c r="A5" s="12" t="s">
        <v>4</v>
      </c>
      <c r="B5" s="13">
        <f>C5+(C5/100*$L$9)</f>
        <v>1899.6656698875156</v>
      </c>
      <c r="C5" s="13">
        <v>1841.16</v>
      </c>
      <c r="D5" s="14"/>
      <c r="E5" s="8" t="s">
        <v>5</v>
      </c>
      <c r="F5" s="8"/>
      <c r="G5" s="8"/>
      <c r="H5" s="15">
        <v>5476.94</v>
      </c>
      <c r="I5" s="16">
        <v>65723.28</v>
      </c>
      <c r="J5" s="15">
        <v>5630.29</v>
      </c>
      <c r="K5" s="16">
        <f>J5*12</f>
        <v>67563.48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x14ac:dyDescent="0.35">
      <c r="A6" s="12" t="s">
        <v>6</v>
      </c>
      <c r="B6" s="13">
        <f>C6+(C6/100*$L$9)</f>
        <v>2686.3230471346524</v>
      </c>
      <c r="C6" s="13">
        <v>2603.59</v>
      </c>
      <c r="D6" s="14"/>
      <c r="E6" s="8" t="s">
        <v>7</v>
      </c>
      <c r="F6" s="8"/>
      <c r="G6" s="8"/>
      <c r="H6" s="15">
        <v>270.52999999999997</v>
      </c>
      <c r="I6" s="16">
        <v>3246.36</v>
      </c>
      <c r="J6" s="15">
        <v>278.10000000000002</v>
      </c>
      <c r="K6" s="16">
        <f>J6*12</f>
        <v>3337.2000000000003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12" t="s">
        <v>8</v>
      </c>
      <c r="B7" s="13">
        <f>C7+(C7/100*$L$9)</f>
        <v>3289.1384828554919</v>
      </c>
      <c r="C7" s="13">
        <v>3187.84</v>
      </c>
      <c r="D7" s="14"/>
      <c r="E7" s="8" t="s">
        <v>9</v>
      </c>
      <c r="F7" s="8"/>
      <c r="G7" s="8"/>
      <c r="H7" s="15">
        <v>98.63</v>
      </c>
      <c r="I7" s="16">
        <v>1183.56</v>
      </c>
      <c r="J7" s="15">
        <v>101.39</v>
      </c>
      <c r="K7" s="16">
        <f>J7*12</f>
        <v>1216.68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10</v>
      </c>
      <c r="F8" s="8"/>
      <c r="G8" s="8"/>
      <c r="H8" s="16"/>
      <c r="I8" s="16">
        <v>470</v>
      </c>
      <c r="J8" s="16"/>
      <c r="K8" s="16">
        <v>750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11</v>
      </c>
      <c r="F9" s="17"/>
      <c r="G9" s="17"/>
      <c r="H9" s="18"/>
      <c r="I9" s="18">
        <f>SUM(I5:I8)</f>
        <v>70623.199999999997</v>
      </c>
      <c r="J9" s="18"/>
      <c r="K9" s="18">
        <f>SUM(K5:K8)</f>
        <v>72867.359999999986</v>
      </c>
      <c r="L9" s="19">
        <f>(K9-I9)/(I9/100)</f>
        <v>3.1776526693777525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12</v>
      </c>
      <c r="D11" s="24"/>
      <c r="E11" s="24"/>
      <c r="F11" s="25" t="s">
        <v>13</v>
      </c>
      <c r="G11" s="26"/>
      <c r="H11" s="26"/>
      <c r="I11" s="27" t="s">
        <v>13</v>
      </c>
      <c r="J11" s="28"/>
      <c r="K11" s="28"/>
      <c r="L11" s="29" t="s">
        <v>14</v>
      </c>
      <c r="M11" s="2" t="s">
        <v>15</v>
      </c>
      <c r="N11" s="2" t="s">
        <v>15</v>
      </c>
      <c r="O11" s="2" t="s">
        <v>15</v>
      </c>
      <c r="P11" s="2" t="s">
        <v>16</v>
      </c>
      <c r="Q11" s="2" t="s">
        <v>16</v>
      </c>
      <c r="R11" s="2" t="s">
        <v>16</v>
      </c>
      <c r="S11" s="2" t="s">
        <v>16</v>
      </c>
      <c r="T11" s="2" t="s">
        <v>16</v>
      </c>
      <c r="U11" s="2" t="s">
        <v>16</v>
      </c>
    </row>
    <row r="12" spans="1:21" x14ac:dyDescent="0.35">
      <c r="A12" s="22"/>
      <c r="B12" s="23"/>
      <c r="C12" s="24" t="s">
        <v>17</v>
      </c>
      <c r="D12" s="24"/>
      <c r="E12" s="24"/>
      <c r="F12" s="25" t="s">
        <v>18</v>
      </c>
      <c r="G12" s="26"/>
      <c r="H12" s="26"/>
      <c r="I12" s="30" t="s">
        <v>19</v>
      </c>
      <c r="J12" s="31"/>
      <c r="K12" s="31"/>
      <c r="L12" s="32" t="s">
        <v>20</v>
      </c>
      <c r="M12" s="2" t="s">
        <v>21</v>
      </c>
      <c r="N12" s="2" t="s">
        <v>21</v>
      </c>
      <c r="O12" s="2" t="s">
        <v>21</v>
      </c>
      <c r="P12" s="2" t="s">
        <v>22</v>
      </c>
      <c r="Q12" s="2" t="s">
        <v>22</v>
      </c>
      <c r="R12" s="2" t="s">
        <v>22</v>
      </c>
      <c r="S12" s="2" t="s">
        <v>22</v>
      </c>
      <c r="T12" s="2" t="s">
        <v>22</v>
      </c>
      <c r="U12" s="2" t="s">
        <v>22</v>
      </c>
    </row>
    <row r="13" spans="1:21" x14ac:dyDescent="0.35">
      <c r="A13" s="23" t="s">
        <v>23</v>
      </c>
      <c r="B13" s="23" t="s">
        <v>24</v>
      </c>
      <c r="C13" s="33" t="s">
        <v>25</v>
      </c>
      <c r="D13" s="33" t="s">
        <v>26</v>
      </c>
      <c r="E13" s="33" t="s">
        <v>26</v>
      </c>
      <c r="F13" s="34" t="s">
        <v>27</v>
      </c>
      <c r="G13" s="35" t="s">
        <v>26</v>
      </c>
      <c r="H13" s="35" t="s">
        <v>28</v>
      </c>
      <c r="I13" s="36" t="s">
        <v>27</v>
      </c>
      <c r="J13" s="37" t="s">
        <v>26</v>
      </c>
      <c r="K13" s="38" t="s">
        <v>28</v>
      </c>
      <c r="L13" s="32" t="s">
        <v>29</v>
      </c>
      <c r="M13" s="3" t="s">
        <v>113</v>
      </c>
      <c r="N13" s="3" t="s">
        <v>113</v>
      </c>
      <c r="O13" s="3" t="s">
        <v>113</v>
      </c>
      <c r="P13" s="2" t="s">
        <v>27</v>
      </c>
      <c r="Q13" s="2" t="s">
        <v>26</v>
      </c>
      <c r="R13" s="2" t="s">
        <v>28</v>
      </c>
      <c r="S13" s="2" t="s">
        <v>27</v>
      </c>
      <c r="T13" s="2" t="s">
        <v>26</v>
      </c>
      <c r="U13" s="2" t="s">
        <v>26</v>
      </c>
    </row>
    <row r="14" spans="1:21" x14ac:dyDescent="0.35">
      <c r="A14" s="39"/>
      <c r="B14" s="23"/>
      <c r="C14" s="40" t="s">
        <v>30</v>
      </c>
      <c r="D14" s="40" t="s">
        <v>30</v>
      </c>
      <c r="E14" s="40" t="s">
        <v>31</v>
      </c>
      <c r="F14" s="34" t="s">
        <v>30</v>
      </c>
      <c r="G14" s="35" t="s">
        <v>30</v>
      </c>
      <c r="H14" s="35" t="s">
        <v>30</v>
      </c>
      <c r="I14" s="41" t="s">
        <v>30</v>
      </c>
      <c r="J14" s="42" t="s">
        <v>30</v>
      </c>
      <c r="K14" s="38" t="s">
        <v>30</v>
      </c>
      <c r="L14" s="32" t="s">
        <v>32</v>
      </c>
      <c r="M14" s="6" t="s">
        <v>33</v>
      </c>
      <c r="N14" s="2" t="s">
        <v>34</v>
      </c>
      <c r="O14" s="2" t="s">
        <v>35</v>
      </c>
      <c r="P14" s="23" t="s">
        <v>36</v>
      </c>
      <c r="Q14" s="23" t="s">
        <v>30</v>
      </c>
      <c r="R14" s="23" t="s">
        <v>36</v>
      </c>
      <c r="S14" s="2" t="s">
        <v>30</v>
      </c>
      <c r="T14" s="23" t="s">
        <v>30</v>
      </c>
      <c r="U14" s="2" t="s">
        <v>37</v>
      </c>
    </row>
    <row r="15" spans="1:21" x14ac:dyDescent="0.35">
      <c r="A15" s="43"/>
      <c r="B15" s="23"/>
      <c r="C15" s="23"/>
      <c r="D15" s="23"/>
      <c r="E15" s="40" t="s">
        <v>36</v>
      </c>
      <c r="F15" s="40"/>
      <c r="G15" s="40"/>
      <c r="H15" s="40"/>
      <c r="I15" s="41" t="s">
        <v>38</v>
      </c>
      <c r="J15" s="42" t="s">
        <v>38</v>
      </c>
      <c r="K15" s="38" t="s">
        <v>38</v>
      </c>
      <c r="L15" s="32" t="s">
        <v>39</v>
      </c>
      <c r="M15" s="3"/>
      <c r="N15" s="2" t="s">
        <v>40</v>
      </c>
      <c r="O15" s="2" t="s">
        <v>41</v>
      </c>
      <c r="P15" s="2" t="s">
        <v>35</v>
      </c>
      <c r="Q15" s="2" t="s">
        <v>35</v>
      </c>
      <c r="R15" s="2" t="s">
        <v>35</v>
      </c>
      <c r="S15" s="2" t="s">
        <v>40</v>
      </c>
      <c r="T15" s="2" t="s">
        <v>40</v>
      </c>
      <c r="U15" s="2" t="s">
        <v>40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42</v>
      </c>
      <c r="J16" s="42" t="s">
        <v>42</v>
      </c>
      <c r="K16" s="38" t="s">
        <v>42</v>
      </c>
      <c r="L16" s="44" t="s">
        <v>43</v>
      </c>
      <c r="M16" s="45"/>
      <c r="N16" s="2"/>
      <c r="O16" s="2"/>
      <c r="P16" s="2" t="s">
        <v>41</v>
      </c>
      <c r="Q16" s="2" t="s">
        <v>41</v>
      </c>
      <c r="R16" s="2" t="s">
        <v>41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35">
      <c r="A18" s="50" t="s">
        <v>44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70" si="0">I18/L18</f>
        <v>#DIV/0!</v>
      </c>
      <c r="G18" s="53" t="e">
        <f t="shared" ref="G18:G70" si="1">J18/L18</f>
        <v>#DIV/0!</v>
      </c>
      <c r="H18" s="53" t="e">
        <f t="shared" ref="H18:H70" si="2">K18/L18</f>
        <v>#DIV/0!</v>
      </c>
      <c r="I18" s="54"/>
      <c r="J18" s="54"/>
      <c r="K18" s="54"/>
      <c r="L18" s="54"/>
      <c r="M18" s="55" t="e">
        <f t="shared" ref="M18:M70" si="3">IF(O18&lt;N18,O18,N18)</f>
        <v>#DIV/0!</v>
      </c>
      <c r="N18" s="55">
        <f t="shared" ref="N18:N70" si="4">S18+T18+U18</f>
        <v>1917.9041771945763</v>
      </c>
      <c r="O18" s="55" t="e">
        <f t="shared" ref="O18:O70" si="5">P18+Q18+R18</f>
        <v>#DIV/0!</v>
      </c>
      <c r="P18" s="55" t="e">
        <f t="shared" ref="P18:P70" si="6">IF(F18&gt;0,F18*$B$7,0)</f>
        <v>#DIV/0!</v>
      </c>
      <c r="Q18" s="55" t="e">
        <f t="shared" ref="Q18:Q70" si="7">IF(G18&gt;0,G18*$B$6,0)</f>
        <v>#DIV/0!</v>
      </c>
      <c r="R18" s="55" t="e">
        <f t="shared" ref="R18:R70" si="8">IF(H18&gt;0,H18*$B$5,0)</f>
        <v>#DIV/0!</v>
      </c>
      <c r="S18" s="55">
        <f t="shared" ref="S18:S70" si="9">IF(C18&gt;0,C18*$B$7,0)</f>
        <v>1841.9175503990757</v>
      </c>
      <c r="T18" s="55">
        <f t="shared" ref="T18:T70" si="10">IF(D18&gt;0,D18*$B$6,0)</f>
        <v>0</v>
      </c>
      <c r="U18" s="55">
        <f t="shared" ref="U18:U70" si="11">IF(E18&gt;0,E18*$B$5,0)</f>
        <v>75.986626795500626</v>
      </c>
    </row>
    <row r="19" spans="1:21" ht="40" x14ac:dyDescent="0.35">
      <c r="A19" s="56" t="s">
        <v>102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3638.4600454178226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3486.4867918268214</v>
      </c>
      <c r="T19" s="55">
        <f t="shared" si="10"/>
        <v>0</v>
      </c>
      <c r="U19" s="55">
        <f t="shared" si="11"/>
        <v>151.97325359100125</v>
      </c>
    </row>
    <row r="20" spans="1:21" x14ac:dyDescent="0.35">
      <c r="A20" s="58" t="s">
        <v>103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9164.5337854701575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4111.4231035693647</v>
      </c>
      <c r="T20" s="55">
        <f t="shared" si="10"/>
        <v>0</v>
      </c>
      <c r="U20" s="55">
        <f t="shared" si="11"/>
        <v>5053.1106819007919</v>
      </c>
    </row>
    <row r="21" spans="1:21" ht="20" x14ac:dyDescent="0.35">
      <c r="A21" s="56" t="s">
        <v>104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10658.214376791762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4769.2508001404631</v>
      </c>
      <c r="T21" s="55">
        <f t="shared" si="10"/>
        <v>0</v>
      </c>
      <c r="U21" s="55">
        <f t="shared" si="11"/>
        <v>5888.9635766512984</v>
      </c>
    </row>
    <row r="22" spans="1:21" x14ac:dyDescent="0.35">
      <c r="A22" s="50" t="s">
        <v>105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6014.4531903551233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3354.9212525126018</v>
      </c>
      <c r="T22" s="55">
        <f t="shared" si="10"/>
        <v>0</v>
      </c>
      <c r="U22" s="55">
        <f t="shared" si="11"/>
        <v>2659.5319378425215</v>
      </c>
    </row>
    <row r="23" spans="1:21" ht="20" x14ac:dyDescent="0.35">
      <c r="A23" s="50" t="s">
        <v>106</v>
      </c>
      <c r="B23" s="59"/>
      <c r="C23" s="52">
        <v>0.97</v>
      </c>
      <c r="D23" s="52">
        <v>0</v>
      </c>
      <c r="E23" s="52">
        <v>0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3190.4643283698269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3190.4643283698269</v>
      </c>
      <c r="T23" s="55">
        <f t="shared" si="10"/>
        <v>0</v>
      </c>
      <c r="U23" s="55">
        <f t="shared" si="11"/>
        <v>0</v>
      </c>
    </row>
    <row r="24" spans="1:21" ht="20" x14ac:dyDescent="0.35">
      <c r="A24" s="50" t="s">
        <v>107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9853.2995075494728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5427.0784967115615</v>
      </c>
      <c r="T24" s="55">
        <f t="shared" si="10"/>
        <v>0</v>
      </c>
      <c r="U24" s="55">
        <f t="shared" si="11"/>
        <v>4426.2210108379113</v>
      </c>
    </row>
    <row r="25" spans="1:21" ht="20" x14ac:dyDescent="0.35">
      <c r="A25" s="50" t="s">
        <v>108</v>
      </c>
      <c r="B25" s="59"/>
      <c r="C25" s="52">
        <v>1.58</v>
      </c>
      <c r="D25" s="52">
        <v>0</v>
      </c>
      <c r="E25" s="52">
        <v>2.2200000000000002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9414.0965900619631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5196.8388029116777</v>
      </c>
      <c r="T25" s="55">
        <f t="shared" si="10"/>
        <v>0</v>
      </c>
      <c r="U25" s="55">
        <f t="shared" si="11"/>
        <v>4217.2577871502854</v>
      </c>
    </row>
    <row r="26" spans="1:21" ht="20" x14ac:dyDescent="0.35">
      <c r="A26" s="50" t="s">
        <v>109</v>
      </c>
      <c r="B26" s="59"/>
      <c r="C26" s="52">
        <v>1.1299999999999999</v>
      </c>
      <c r="D26" s="52">
        <v>0</v>
      </c>
      <c r="E26" s="52">
        <v>0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3716.7264856267057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3716.7264856267057</v>
      </c>
      <c r="T26" s="55">
        <f t="shared" si="10"/>
        <v>0</v>
      </c>
      <c r="U26" s="55">
        <f t="shared" si="11"/>
        <v>0</v>
      </c>
    </row>
    <row r="27" spans="1:21" ht="20" x14ac:dyDescent="0.35">
      <c r="A27" s="60" t="s">
        <v>45</v>
      </c>
      <c r="B27" s="61"/>
      <c r="C27" s="52">
        <v>0.81</v>
      </c>
      <c r="D27" s="52">
        <v>0</v>
      </c>
      <c r="E27" s="52">
        <v>2.11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6672.4967345756068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2664.2021711129487</v>
      </c>
      <c r="T27" s="55">
        <f t="shared" si="10"/>
        <v>0</v>
      </c>
      <c r="U27" s="55">
        <f t="shared" si="11"/>
        <v>4008.2945634626576</v>
      </c>
    </row>
    <row r="28" spans="1:21" ht="20" x14ac:dyDescent="0.35">
      <c r="A28" s="60" t="s">
        <v>46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5199.5503116238287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2729.9849407700581</v>
      </c>
      <c r="T28" s="55">
        <f t="shared" si="10"/>
        <v>0</v>
      </c>
      <c r="U28" s="55">
        <f t="shared" si="11"/>
        <v>2469.5653708537702</v>
      </c>
    </row>
    <row r="29" spans="1:21" ht="20" x14ac:dyDescent="0.35">
      <c r="A29" s="60" t="s">
        <v>47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5199.5503116238287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2729.9849407700581</v>
      </c>
      <c r="T29" s="55">
        <f t="shared" si="10"/>
        <v>0</v>
      </c>
      <c r="U29" s="55">
        <f t="shared" si="11"/>
        <v>2469.5653708537702</v>
      </c>
    </row>
    <row r="30" spans="1:21" ht="20" x14ac:dyDescent="0.35">
      <c r="A30" s="60" t="s">
        <v>48</v>
      </c>
      <c r="B30" s="62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5199.5503116238287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2729.9849407700581</v>
      </c>
      <c r="T30" s="55">
        <f t="shared" si="10"/>
        <v>0</v>
      </c>
      <c r="U30" s="55">
        <f t="shared" si="11"/>
        <v>2469.5653708537702</v>
      </c>
    </row>
    <row r="31" spans="1:21" ht="20" x14ac:dyDescent="0.35">
      <c r="A31" s="60" t="s">
        <v>49</v>
      </c>
      <c r="B31" s="62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5199.5503116238287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2729.9849407700581</v>
      </c>
      <c r="T31" s="55">
        <f t="shared" si="10"/>
        <v>0</v>
      </c>
      <c r="U31" s="55">
        <f t="shared" si="11"/>
        <v>2469.5653708537702</v>
      </c>
    </row>
    <row r="32" spans="1:21" ht="20" x14ac:dyDescent="0.35">
      <c r="A32" s="60" t="s">
        <v>50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5199.5503116238287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2729.9849407700581</v>
      </c>
      <c r="T32" s="55">
        <f t="shared" si="10"/>
        <v>0</v>
      </c>
      <c r="U32" s="55">
        <f t="shared" si="11"/>
        <v>2469.5653708537702</v>
      </c>
    </row>
    <row r="33" spans="1:21" ht="20" x14ac:dyDescent="0.35">
      <c r="A33" s="60" t="s">
        <v>51</v>
      </c>
      <c r="B33" s="61"/>
      <c r="C33" s="52">
        <v>0.83</v>
      </c>
      <c r="D33" s="52">
        <v>0</v>
      </c>
      <c r="E33" s="52">
        <v>1.3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5199.5503116238287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2729.9849407700581</v>
      </c>
      <c r="T33" s="55">
        <f t="shared" si="10"/>
        <v>0</v>
      </c>
      <c r="U33" s="55">
        <f t="shared" si="11"/>
        <v>2469.5653708537702</v>
      </c>
    </row>
    <row r="34" spans="1:21" ht="20" x14ac:dyDescent="0.35">
      <c r="A34" s="60" t="s">
        <v>52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5199.5503116238287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2729.9849407700581</v>
      </c>
      <c r="T34" s="55">
        <f t="shared" si="10"/>
        <v>0</v>
      </c>
      <c r="U34" s="55">
        <f t="shared" si="11"/>
        <v>2469.5653708537702</v>
      </c>
    </row>
    <row r="35" spans="1:21" ht="20" x14ac:dyDescent="0.35">
      <c r="A35" s="60" t="s">
        <v>53</v>
      </c>
      <c r="B35" s="61"/>
      <c r="C35" s="52">
        <v>0.81</v>
      </c>
      <c r="D35" s="52">
        <v>0</v>
      </c>
      <c r="E35" s="52">
        <v>2.11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6672.4967345756068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2664.2021711129487</v>
      </c>
      <c r="T35" s="55">
        <f t="shared" si="10"/>
        <v>0</v>
      </c>
      <c r="U35" s="55">
        <f t="shared" si="11"/>
        <v>4008.2945634626576</v>
      </c>
    </row>
    <row r="36" spans="1:21" ht="20" x14ac:dyDescent="0.35">
      <c r="A36" s="60" t="s">
        <v>54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5199.5503116238287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2729.9849407700581</v>
      </c>
      <c r="T36" s="55">
        <f t="shared" si="10"/>
        <v>0</v>
      </c>
      <c r="U36" s="55">
        <f t="shared" si="11"/>
        <v>2469.5653708537702</v>
      </c>
    </row>
    <row r="37" spans="1:21" ht="20" x14ac:dyDescent="0.35">
      <c r="A37" s="60" t="s">
        <v>55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5199.5503116238287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2729.9849407700581</v>
      </c>
      <c r="T37" s="55">
        <f t="shared" si="10"/>
        <v>0</v>
      </c>
      <c r="U37" s="55">
        <f t="shared" si="11"/>
        <v>2469.5653708537702</v>
      </c>
    </row>
    <row r="38" spans="1:21" ht="20" x14ac:dyDescent="0.35">
      <c r="A38" s="60" t="s">
        <v>56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5199.5503116238287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2729.9849407700581</v>
      </c>
      <c r="T38" s="55">
        <f t="shared" si="10"/>
        <v>0</v>
      </c>
      <c r="U38" s="55">
        <f t="shared" si="11"/>
        <v>2469.5653708537702</v>
      </c>
    </row>
    <row r="39" spans="1:21" ht="20" x14ac:dyDescent="0.35">
      <c r="A39" s="60" t="s">
        <v>57</v>
      </c>
      <c r="B39" s="62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5199.5503116238287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2729.9849407700581</v>
      </c>
      <c r="T39" s="55">
        <f t="shared" si="10"/>
        <v>0</v>
      </c>
      <c r="U39" s="55">
        <f t="shared" si="11"/>
        <v>2469.5653708537702</v>
      </c>
    </row>
    <row r="40" spans="1:21" ht="20" x14ac:dyDescent="0.35">
      <c r="A40" s="60" t="s">
        <v>58</v>
      </c>
      <c r="B40" s="61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5199.5503116238287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2729.9849407700581</v>
      </c>
      <c r="T40" s="55">
        <f t="shared" si="10"/>
        <v>0</v>
      </c>
      <c r="U40" s="55">
        <f t="shared" si="11"/>
        <v>2469.5653708537702</v>
      </c>
    </row>
    <row r="41" spans="1:21" ht="20" x14ac:dyDescent="0.35">
      <c r="A41" s="60" t="s">
        <v>59</v>
      </c>
      <c r="B41" s="63"/>
      <c r="C41" s="52">
        <v>0.83</v>
      </c>
      <c r="D41" s="52">
        <v>0</v>
      </c>
      <c r="E41" s="52">
        <v>1.3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5199.5503116238287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2729.9849407700581</v>
      </c>
      <c r="T41" s="55">
        <f t="shared" si="10"/>
        <v>0</v>
      </c>
      <c r="U41" s="55">
        <f t="shared" si="11"/>
        <v>2469.5653708537702</v>
      </c>
    </row>
    <row r="42" spans="1:21" ht="20" x14ac:dyDescent="0.35">
      <c r="A42" s="60" t="s">
        <v>60</v>
      </c>
      <c r="B42" s="62"/>
      <c r="C42" s="52">
        <v>0.83</v>
      </c>
      <c r="D42" s="52">
        <v>0</v>
      </c>
      <c r="E42" s="52">
        <v>1.3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5199.5503116238287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2729.9849407700581</v>
      </c>
      <c r="T42" s="55">
        <f t="shared" si="10"/>
        <v>0</v>
      </c>
      <c r="U42" s="55">
        <f t="shared" si="11"/>
        <v>2469.5653708537702</v>
      </c>
    </row>
    <row r="43" spans="1:21" ht="20" x14ac:dyDescent="0.35">
      <c r="A43" s="60" t="s">
        <v>61</v>
      </c>
      <c r="B43" s="62"/>
      <c r="C43" s="52">
        <v>1.74</v>
      </c>
      <c r="D43" s="52">
        <v>0</v>
      </c>
      <c r="E43" s="52">
        <v>0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5723.1009601685555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5723.1009601685555</v>
      </c>
      <c r="T43" s="55">
        <f t="shared" si="10"/>
        <v>0</v>
      </c>
      <c r="U43" s="55">
        <f t="shared" si="11"/>
        <v>0</v>
      </c>
    </row>
    <row r="44" spans="1:21" ht="20" x14ac:dyDescent="0.35">
      <c r="A44" s="60" t="s">
        <v>62</v>
      </c>
      <c r="B44" s="62"/>
      <c r="C44" s="52">
        <v>1.1399999999999999</v>
      </c>
      <c r="D44" s="52">
        <v>0</v>
      </c>
      <c r="E44" s="52">
        <v>0.08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3901.5911240462615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3749.6178704552603</v>
      </c>
      <c r="T44" s="55">
        <f t="shared" si="10"/>
        <v>0</v>
      </c>
      <c r="U44" s="55">
        <f t="shared" si="11"/>
        <v>151.97325359100125</v>
      </c>
    </row>
    <row r="45" spans="1:21" ht="30" x14ac:dyDescent="0.35">
      <c r="A45" s="60" t="s">
        <v>63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3901.5911240462615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3749.6178704552603</v>
      </c>
      <c r="T45" s="55">
        <f t="shared" si="10"/>
        <v>0</v>
      </c>
      <c r="U45" s="55">
        <f t="shared" si="11"/>
        <v>151.97325359100125</v>
      </c>
    </row>
    <row r="46" spans="1:21" ht="20" x14ac:dyDescent="0.35">
      <c r="A46" s="60" t="s">
        <v>64</v>
      </c>
      <c r="B46" s="62"/>
      <c r="C46" s="52">
        <v>1.4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4604.7938759976887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4604.7938759976887</v>
      </c>
      <c r="T46" s="55">
        <f t="shared" si="10"/>
        <v>0</v>
      </c>
      <c r="U46" s="55">
        <f t="shared" si="11"/>
        <v>0</v>
      </c>
    </row>
    <row r="47" spans="1:21" ht="20" x14ac:dyDescent="0.35">
      <c r="A47" s="60" t="s">
        <v>65</v>
      </c>
      <c r="B47" s="62"/>
      <c r="C47" s="52">
        <v>1.1399999999999999</v>
      </c>
      <c r="D47" s="52">
        <v>0</v>
      </c>
      <c r="E47" s="52">
        <v>0.08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3901.5911240462615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3749.6178704552603</v>
      </c>
      <c r="T47" s="55">
        <f t="shared" si="10"/>
        <v>0</v>
      </c>
      <c r="U47" s="55">
        <f t="shared" si="11"/>
        <v>151.97325359100125</v>
      </c>
    </row>
    <row r="48" spans="1:21" ht="20" x14ac:dyDescent="0.35">
      <c r="A48" s="60" t="s">
        <v>66</v>
      </c>
      <c r="B48" s="62"/>
      <c r="C48" s="52">
        <v>1.23</v>
      </c>
      <c r="D48" s="52">
        <v>0</v>
      </c>
      <c r="E48" s="52">
        <v>0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4045.6403339122548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4045.6403339122548</v>
      </c>
      <c r="T48" s="55">
        <f t="shared" si="10"/>
        <v>0</v>
      </c>
      <c r="U48" s="55">
        <f t="shared" si="11"/>
        <v>0</v>
      </c>
    </row>
    <row r="49" spans="1:21" x14ac:dyDescent="0.35">
      <c r="A49" s="60" t="s">
        <v>67</v>
      </c>
      <c r="B49" s="62"/>
      <c r="C49" s="52">
        <v>0.69</v>
      </c>
      <c r="D49" s="52">
        <v>0</v>
      </c>
      <c r="E49" s="52">
        <v>0.57999999999999996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3371.3116417050483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2269.5055531702892</v>
      </c>
      <c r="T49" s="55">
        <f t="shared" si="10"/>
        <v>0</v>
      </c>
      <c r="U49" s="55">
        <f t="shared" si="11"/>
        <v>1101.8060885347591</v>
      </c>
    </row>
    <row r="50" spans="1:21" ht="30" x14ac:dyDescent="0.35">
      <c r="A50" s="60" t="s">
        <v>68</v>
      </c>
      <c r="B50" s="62"/>
      <c r="C50" s="52">
        <v>1.02</v>
      </c>
      <c r="D50" s="52">
        <v>0</v>
      </c>
      <c r="E50" s="52">
        <v>3.33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9680.8079332380294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3354.9212525126018</v>
      </c>
      <c r="T50" s="55">
        <f t="shared" si="10"/>
        <v>0</v>
      </c>
      <c r="U50" s="55">
        <f t="shared" si="11"/>
        <v>6325.8866807254271</v>
      </c>
    </row>
    <row r="51" spans="1:21" ht="30" x14ac:dyDescent="0.35">
      <c r="A51" s="60" t="s">
        <v>69</v>
      </c>
      <c r="B51" s="62"/>
      <c r="C51" s="52">
        <v>1.07</v>
      </c>
      <c r="D51" s="52">
        <v>0</v>
      </c>
      <c r="E51" s="52">
        <v>0.73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4906.1341156732633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3519.3781766553766</v>
      </c>
      <c r="T51" s="55">
        <f t="shared" si="10"/>
        <v>0</v>
      </c>
      <c r="U51" s="55">
        <f t="shared" si="11"/>
        <v>1386.7559390178862</v>
      </c>
    </row>
    <row r="52" spans="1:21" ht="30" x14ac:dyDescent="0.35">
      <c r="A52" s="60" t="s">
        <v>70</v>
      </c>
      <c r="B52" s="62"/>
      <c r="C52" s="52">
        <v>1.07</v>
      </c>
      <c r="D52" s="52">
        <v>0</v>
      </c>
      <c r="E52" s="52">
        <v>0.73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4906.1341156732633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3519.3781766553766</v>
      </c>
      <c r="T52" s="55">
        <f t="shared" si="10"/>
        <v>0</v>
      </c>
      <c r="U52" s="55">
        <f t="shared" si="11"/>
        <v>1386.7559390178862</v>
      </c>
    </row>
    <row r="53" spans="1:21" ht="30" x14ac:dyDescent="0.35">
      <c r="A53" s="60" t="s">
        <v>71</v>
      </c>
      <c r="B53" s="59"/>
      <c r="C53" s="52">
        <v>0.98</v>
      </c>
      <c r="D53" s="52">
        <v>0</v>
      </c>
      <c r="E53" s="52">
        <v>0.92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4971.0481294948968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3223.3557131983821</v>
      </c>
      <c r="T53" s="55">
        <f t="shared" si="10"/>
        <v>0</v>
      </c>
      <c r="U53" s="55">
        <f t="shared" si="11"/>
        <v>1747.6924162965145</v>
      </c>
    </row>
    <row r="54" spans="1:21" x14ac:dyDescent="0.35">
      <c r="A54" s="60" t="s">
        <v>72</v>
      </c>
      <c r="B54" s="62"/>
      <c r="C54" s="52">
        <v>0.66</v>
      </c>
      <c r="D54" s="52">
        <v>0</v>
      </c>
      <c r="E54" s="52">
        <v>0.75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3595.5806511002611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2170.8313986846247</v>
      </c>
      <c r="T54" s="55">
        <f t="shared" si="10"/>
        <v>0</v>
      </c>
      <c r="U54" s="55">
        <f t="shared" si="11"/>
        <v>1424.7492524156366</v>
      </c>
    </row>
    <row r="55" spans="1:21" ht="30" x14ac:dyDescent="0.35">
      <c r="A55" s="60" t="s">
        <v>73</v>
      </c>
      <c r="B55" s="61"/>
      <c r="C55" s="52">
        <v>0.98</v>
      </c>
      <c r="D55" s="52">
        <v>0</v>
      </c>
      <c r="E55" s="52">
        <v>0.92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4971.0481294948968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3223.3557131983821</v>
      </c>
      <c r="T55" s="55">
        <f t="shared" si="10"/>
        <v>0</v>
      </c>
      <c r="U55" s="55">
        <f t="shared" si="11"/>
        <v>1747.6924162965145</v>
      </c>
    </row>
    <row r="56" spans="1:21" x14ac:dyDescent="0.35">
      <c r="A56" s="60" t="s">
        <v>74</v>
      </c>
      <c r="B56" s="62"/>
      <c r="C56" s="52">
        <v>1.64</v>
      </c>
      <c r="D56" s="52">
        <v>0</v>
      </c>
      <c r="E56" s="52">
        <v>0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5394.1871118830068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5394.1871118830068</v>
      </c>
      <c r="T56" s="55">
        <f t="shared" si="10"/>
        <v>0</v>
      </c>
      <c r="U56" s="55">
        <f t="shared" si="11"/>
        <v>0</v>
      </c>
    </row>
    <row r="57" spans="1:21" ht="40" x14ac:dyDescent="0.35">
      <c r="A57" s="64" t="s">
        <v>75</v>
      </c>
      <c r="B57" s="62"/>
      <c r="C57" s="65">
        <v>1.46</v>
      </c>
      <c r="D57" s="65">
        <v>0</v>
      </c>
      <c r="E57" s="65">
        <v>0.13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5049.0987220543948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4802.1421849690178</v>
      </c>
      <c r="T57" s="55">
        <f t="shared" si="10"/>
        <v>0</v>
      </c>
      <c r="U57" s="55">
        <f t="shared" si="11"/>
        <v>246.95653708537705</v>
      </c>
    </row>
    <row r="58" spans="1:21" ht="40" x14ac:dyDescent="0.35">
      <c r="A58" s="64" t="s">
        <v>76</v>
      </c>
      <c r="B58" s="62"/>
      <c r="C58" s="65">
        <v>1.5</v>
      </c>
      <c r="D58" s="65">
        <v>0</v>
      </c>
      <c r="E58" s="65">
        <v>0.08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5085.6809778742399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4933.7077242832383</v>
      </c>
      <c r="T58" s="55">
        <f t="shared" si="10"/>
        <v>0</v>
      </c>
      <c r="U58" s="55">
        <f t="shared" si="11"/>
        <v>151.97325359100125</v>
      </c>
    </row>
    <row r="59" spans="1:21" x14ac:dyDescent="0.35">
      <c r="A59" s="60" t="s">
        <v>77</v>
      </c>
      <c r="B59" s="62"/>
      <c r="C59" s="52">
        <v>0.89</v>
      </c>
      <c r="D59" s="52">
        <v>0</v>
      </c>
      <c r="E59" s="52">
        <v>1.17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5149.9420835097808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2927.333249741388</v>
      </c>
      <c r="T59" s="55">
        <f t="shared" si="10"/>
        <v>0</v>
      </c>
      <c r="U59" s="55">
        <f t="shared" si="11"/>
        <v>2222.6088337683932</v>
      </c>
    </row>
    <row r="60" spans="1:21" ht="40" x14ac:dyDescent="0.35">
      <c r="A60" s="60" t="s">
        <v>78</v>
      </c>
      <c r="B60" s="59"/>
      <c r="C60" s="52">
        <v>0.79</v>
      </c>
      <c r="D60" s="52">
        <v>0</v>
      </c>
      <c r="E60" s="52">
        <v>0.25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3073.3358189277178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2598.4194014558389</v>
      </c>
      <c r="T60" s="55">
        <f t="shared" si="10"/>
        <v>0</v>
      </c>
      <c r="U60" s="55">
        <f t="shared" si="11"/>
        <v>474.9164174718789</v>
      </c>
    </row>
    <row r="61" spans="1:21" x14ac:dyDescent="0.35">
      <c r="A61" s="60" t="s">
        <v>79</v>
      </c>
      <c r="B61" s="62"/>
      <c r="C61" s="52">
        <v>0.73</v>
      </c>
      <c r="D61" s="52">
        <v>0</v>
      </c>
      <c r="E61" s="52">
        <v>0.54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3426.8905542237671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2401.0710924845089</v>
      </c>
      <c r="T61" s="55">
        <f t="shared" si="10"/>
        <v>0</v>
      </c>
      <c r="U61" s="55">
        <f t="shared" si="11"/>
        <v>1025.8194617392585</v>
      </c>
    </row>
    <row r="62" spans="1:21" ht="40" x14ac:dyDescent="0.35">
      <c r="A62" s="60" t="s">
        <v>80</v>
      </c>
      <c r="B62" s="62"/>
      <c r="C62" s="52">
        <v>1.46</v>
      </c>
      <c r="D62" s="52">
        <v>0</v>
      </c>
      <c r="E62" s="52">
        <v>0.4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5562.0084529240239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4802.1421849690178</v>
      </c>
      <c r="T62" s="55">
        <f t="shared" si="10"/>
        <v>0</v>
      </c>
      <c r="U62" s="55">
        <f t="shared" si="11"/>
        <v>759.86626795500626</v>
      </c>
    </row>
    <row r="63" spans="1:21" ht="50" x14ac:dyDescent="0.35">
      <c r="A63" s="60" t="s">
        <v>81</v>
      </c>
      <c r="B63" s="63"/>
      <c r="C63" s="52">
        <v>0.46</v>
      </c>
      <c r="D63" s="52">
        <v>0</v>
      </c>
      <c r="E63" s="52">
        <v>1.44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4248.5222667515482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1513.0037021135263</v>
      </c>
      <c r="T63" s="55">
        <f t="shared" si="10"/>
        <v>0</v>
      </c>
      <c r="U63" s="55">
        <f t="shared" si="11"/>
        <v>2735.5185646380223</v>
      </c>
    </row>
    <row r="64" spans="1:21" ht="40" x14ac:dyDescent="0.35">
      <c r="A64" s="60" t="s">
        <v>110</v>
      </c>
      <c r="B64" s="62"/>
      <c r="C64" s="52">
        <v>1.38</v>
      </c>
      <c r="D64" s="52">
        <v>0</v>
      </c>
      <c r="E64" s="52">
        <v>0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4539.0111063405784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4539.0111063405784</v>
      </c>
      <c r="T64" s="55">
        <f t="shared" si="10"/>
        <v>0</v>
      </c>
      <c r="U64" s="55">
        <f t="shared" si="11"/>
        <v>0</v>
      </c>
    </row>
    <row r="65" spans="1:21" ht="50" x14ac:dyDescent="0.35">
      <c r="A65" s="50" t="s">
        <v>111</v>
      </c>
      <c r="B65" s="63"/>
      <c r="C65" s="66">
        <v>0.92</v>
      </c>
      <c r="D65" s="66">
        <v>0</v>
      </c>
      <c r="E65" s="66">
        <v>0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3026.0074042270526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3026.0074042270526</v>
      </c>
      <c r="T65" s="55">
        <f t="shared" si="10"/>
        <v>0</v>
      </c>
      <c r="U65" s="55">
        <f t="shared" si="11"/>
        <v>0</v>
      </c>
    </row>
    <row r="66" spans="1:21" ht="40" x14ac:dyDescent="0.35">
      <c r="A66" s="60" t="s">
        <v>82</v>
      </c>
      <c r="B66" s="62"/>
      <c r="C66" s="52">
        <v>0.81</v>
      </c>
      <c r="D66" s="52">
        <v>0</v>
      </c>
      <c r="E66" s="52">
        <v>1.3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5133.7675419667194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2664.2021711129487</v>
      </c>
      <c r="T66" s="55">
        <f t="shared" si="10"/>
        <v>0</v>
      </c>
      <c r="U66" s="55">
        <f t="shared" si="11"/>
        <v>2469.5653708537702</v>
      </c>
    </row>
    <row r="67" spans="1:21" ht="40" x14ac:dyDescent="0.35">
      <c r="A67" s="60" t="s">
        <v>83</v>
      </c>
      <c r="B67" s="62"/>
      <c r="C67" s="52">
        <v>0.92</v>
      </c>
      <c r="D67" s="52">
        <v>0</v>
      </c>
      <c r="E67" s="52">
        <v>0.24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3481.9271650000564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3026.0074042270526</v>
      </c>
      <c r="T67" s="55">
        <f t="shared" si="10"/>
        <v>0</v>
      </c>
      <c r="U67" s="55">
        <f t="shared" si="11"/>
        <v>455.9197607730037</v>
      </c>
    </row>
    <row r="68" spans="1:21" ht="30" x14ac:dyDescent="0.35">
      <c r="A68" s="60" t="s">
        <v>84</v>
      </c>
      <c r="B68" s="62"/>
      <c r="C68" s="52">
        <v>1.1399999999999999</v>
      </c>
      <c r="D68" s="52">
        <v>0</v>
      </c>
      <c r="E68" s="52">
        <v>0.57999999999999996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4851.4239589900189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3749.6178704552603</v>
      </c>
      <c r="T68" s="55">
        <f t="shared" si="10"/>
        <v>0</v>
      </c>
      <c r="U68" s="55">
        <f t="shared" si="11"/>
        <v>1101.8060885347591</v>
      </c>
    </row>
    <row r="69" spans="1:21" ht="40" x14ac:dyDescent="0.35">
      <c r="A69" s="60" t="s">
        <v>85</v>
      </c>
      <c r="B69" s="61"/>
      <c r="C69" s="52">
        <v>1.21</v>
      </c>
      <c r="D69" s="52">
        <v>0</v>
      </c>
      <c r="E69" s="52">
        <v>0.46</v>
      </c>
      <c r="F69" s="53" t="e">
        <f t="shared" si="0"/>
        <v>#DIV/0!</v>
      </c>
      <c r="G69" s="53" t="e">
        <f t="shared" si="1"/>
        <v>#DIV/0!</v>
      </c>
      <c r="H69" s="53" t="e">
        <f t="shared" si="2"/>
        <v>#DIV/0!</v>
      </c>
      <c r="I69" s="54"/>
      <c r="J69" s="54"/>
      <c r="K69" s="54"/>
      <c r="L69" s="54"/>
      <c r="M69" s="55" t="e">
        <f t="shared" si="3"/>
        <v>#DIV/0!</v>
      </c>
      <c r="N69" s="55">
        <f t="shared" si="4"/>
        <v>4853.7037724034026</v>
      </c>
      <c r="O69" s="55" t="e">
        <f t="shared" si="5"/>
        <v>#DIV/0!</v>
      </c>
      <c r="P69" s="55" t="e">
        <f t="shared" si="6"/>
        <v>#DIV/0!</v>
      </c>
      <c r="Q69" s="55" t="e">
        <f t="shared" si="7"/>
        <v>#DIV/0!</v>
      </c>
      <c r="R69" s="55" t="e">
        <f t="shared" si="8"/>
        <v>#DIV/0!</v>
      </c>
      <c r="S69" s="55">
        <f t="shared" si="9"/>
        <v>3979.857564255145</v>
      </c>
      <c r="T69" s="55">
        <f t="shared" si="10"/>
        <v>0</v>
      </c>
      <c r="U69" s="55">
        <f t="shared" si="11"/>
        <v>873.84620814825723</v>
      </c>
    </row>
    <row r="70" spans="1:21" x14ac:dyDescent="0.35">
      <c r="A70" s="60" t="s">
        <v>86</v>
      </c>
      <c r="B70" s="62"/>
      <c r="C70" s="52">
        <v>0.56000000000000005</v>
      </c>
      <c r="D70" s="52">
        <v>0</v>
      </c>
      <c r="E70" s="52">
        <v>0</v>
      </c>
      <c r="F70" s="53" t="e">
        <f t="shared" si="0"/>
        <v>#DIV/0!</v>
      </c>
      <c r="G70" s="53" t="e">
        <f t="shared" si="1"/>
        <v>#DIV/0!</v>
      </c>
      <c r="H70" s="53" t="e">
        <f t="shared" si="2"/>
        <v>#DIV/0!</v>
      </c>
      <c r="I70" s="54"/>
      <c r="J70" s="54"/>
      <c r="K70" s="54"/>
      <c r="L70" s="54"/>
      <c r="M70" s="55" t="e">
        <f t="shared" si="3"/>
        <v>#DIV/0!</v>
      </c>
      <c r="N70" s="55">
        <f t="shared" si="4"/>
        <v>1841.9175503990757</v>
      </c>
      <c r="O70" s="55" t="e">
        <f t="shared" si="5"/>
        <v>#DIV/0!</v>
      </c>
      <c r="P70" s="55" t="e">
        <f t="shared" si="6"/>
        <v>#DIV/0!</v>
      </c>
      <c r="Q70" s="55" t="e">
        <f t="shared" si="7"/>
        <v>#DIV/0!</v>
      </c>
      <c r="R70" s="55" t="e">
        <f t="shared" si="8"/>
        <v>#DIV/0!</v>
      </c>
      <c r="S70" s="55">
        <f t="shared" si="9"/>
        <v>1841.9175503990757</v>
      </c>
      <c r="T70" s="55">
        <f t="shared" si="10"/>
        <v>0</v>
      </c>
      <c r="U70" s="55">
        <f t="shared" si="11"/>
        <v>0</v>
      </c>
    </row>
    <row r="71" spans="1:21" x14ac:dyDescent="0.35">
      <c r="A71" s="60" t="s">
        <v>87</v>
      </c>
      <c r="B71" s="67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4308.7714125406947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4308.7714125406947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8" t="s">
        <v>88</v>
      </c>
      <c r="B72" s="67"/>
      <c r="C72" s="52">
        <v>0.13</v>
      </c>
      <c r="D72" s="52">
        <v>0</v>
      </c>
      <c r="E72" s="52">
        <v>0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427.58800277121395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427.58800277121395</v>
      </c>
      <c r="T72" s="55">
        <f>IF(D72&gt;0,D72*$B$6,0)</f>
        <v>0</v>
      </c>
      <c r="U72" s="55">
        <f>IF(E72&gt;0,E72*$B$5,0)</f>
        <v>0</v>
      </c>
    </row>
    <row r="73" spans="1:21" x14ac:dyDescent="0.35">
      <c r="A73" s="60" t="s">
        <v>89</v>
      </c>
      <c r="B73" s="62"/>
      <c r="C73" s="52">
        <v>1.31</v>
      </c>
      <c r="D73" s="52">
        <v>0</v>
      </c>
      <c r="E73" s="52">
        <v>0</v>
      </c>
      <c r="F73" s="53" t="e">
        <f>I73/L73</f>
        <v>#DIV/0!</v>
      </c>
      <c r="G73" s="53" t="e">
        <f>J73/L73</f>
        <v>#DIV/0!</v>
      </c>
      <c r="H73" s="53" t="e">
        <f>K73/L73</f>
        <v>#DIV/0!</v>
      </c>
      <c r="I73" s="54"/>
      <c r="J73" s="54"/>
      <c r="K73" s="54"/>
      <c r="L73" s="54"/>
      <c r="M73" s="55" t="e">
        <f>IF(O73&lt;N73,O73,N73)</f>
        <v>#DIV/0!</v>
      </c>
      <c r="N73" s="55">
        <f>S73+T73+U73</f>
        <v>4308.7714125406947</v>
      </c>
      <c r="O73" s="55" t="e">
        <f>P73+Q73+R73</f>
        <v>#DIV/0!</v>
      </c>
      <c r="P73" s="55" t="e">
        <f>IF(F73&gt;0,F73*$B$7,0)</f>
        <v>#DIV/0!</v>
      </c>
      <c r="Q73" s="55" t="e">
        <f>IF(G73&gt;0,G73*$B$6,0)</f>
        <v>#DIV/0!</v>
      </c>
      <c r="R73" s="55" t="e">
        <f>IF(H73&gt;0,H73*$B$5,0)</f>
        <v>#DIV/0!</v>
      </c>
      <c r="S73" s="55">
        <f>IF(C73&gt;0,C73*$B$7,0)</f>
        <v>4308.7714125406947</v>
      </c>
      <c r="T73" s="55">
        <f>IF(D73&gt;0,D73*$B$6,0)</f>
        <v>0</v>
      </c>
      <c r="U73" s="55">
        <f>IF(E73&gt;0,E73*$B$5,0)</f>
        <v>0</v>
      </c>
    </row>
    <row r="74" spans="1:21" x14ac:dyDescent="0.35">
      <c r="A74" s="60" t="s">
        <v>90</v>
      </c>
      <c r="B74" s="61"/>
      <c r="C74" s="52">
        <v>1.43</v>
      </c>
      <c r="D74" s="52">
        <v>0</v>
      </c>
      <c r="E74" s="52">
        <v>0.08</v>
      </c>
      <c r="F74" s="53" t="e">
        <f>I74/L74</f>
        <v>#DIV/0!</v>
      </c>
      <c r="G74" s="53" t="e">
        <f>J74/L74</f>
        <v>#DIV/0!</v>
      </c>
      <c r="H74" s="53" t="e">
        <f>K74/L74</f>
        <v>#DIV/0!</v>
      </c>
      <c r="I74" s="54"/>
      <c r="J74" s="54"/>
      <c r="K74" s="54"/>
      <c r="L74" s="54"/>
      <c r="M74" s="55" t="e">
        <f>IF(O74&lt;N74,O74,N74)</f>
        <v>#DIV/0!</v>
      </c>
      <c r="N74" s="55">
        <f>S74+T74+U74</f>
        <v>4855.4412840743553</v>
      </c>
      <c r="O74" s="55" t="e">
        <f>P74+Q74+R74</f>
        <v>#DIV/0!</v>
      </c>
      <c r="P74" s="55" t="e">
        <f>IF(F74&gt;0,F74*$B$7,0)</f>
        <v>#DIV/0!</v>
      </c>
      <c r="Q74" s="55" t="e">
        <f>IF(G74&gt;0,G74*$B$6,0)</f>
        <v>#DIV/0!</v>
      </c>
      <c r="R74" s="55" t="e">
        <f>IF(H74&gt;0,H74*$B$5,0)</f>
        <v>#DIV/0!</v>
      </c>
      <c r="S74" s="55">
        <f>IF(C74&gt;0,C74*$B$7,0)</f>
        <v>4703.4680304833537</v>
      </c>
      <c r="T74" s="55">
        <f>IF(D74&gt;0,D74*$B$6,0)</f>
        <v>0</v>
      </c>
      <c r="U74" s="55">
        <f>IF(E74&gt;0,E74*$B$5,0)</f>
        <v>151.97325359100125</v>
      </c>
    </row>
    <row r="75" spans="1:21" ht="30" x14ac:dyDescent="0.35">
      <c r="A75" s="69" t="s">
        <v>91</v>
      </c>
      <c r="B75" s="62"/>
      <c r="C75" s="52">
        <v>1.31</v>
      </c>
      <c r="D75" s="52">
        <v>0</v>
      </c>
      <c r="E75" s="52">
        <v>0.04</v>
      </c>
      <c r="F75" s="53" t="e">
        <f t="shared" ref="F75:F85" si="12">I75/L75</f>
        <v>#DIV/0!</v>
      </c>
      <c r="G75" s="53" t="e">
        <f t="shared" ref="G75:G85" si="13">J75/L75</f>
        <v>#DIV/0!</v>
      </c>
      <c r="H75" s="53" t="e">
        <f t="shared" ref="H75:H85" si="14">K75/L75</f>
        <v>#DIV/0!</v>
      </c>
      <c r="I75" s="54"/>
      <c r="J75" s="54"/>
      <c r="K75" s="54"/>
      <c r="L75" s="54"/>
      <c r="M75" s="55" t="e">
        <f t="shared" ref="M75:M85" si="15">IF(O75&lt;N75,O75,N75)</f>
        <v>#DIV/0!</v>
      </c>
      <c r="N75" s="55">
        <f t="shared" ref="N75:N85" si="16">S75+T75+U75</f>
        <v>4384.758039336195</v>
      </c>
      <c r="O75" s="55" t="e">
        <f t="shared" ref="O75:O85" si="17">P75+Q75+R75</f>
        <v>#DIV/0!</v>
      </c>
      <c r="P75" s="55" t="e">
        <f t="shared" ref="P75:P85" si="18">IF(F75&gt;0,F75*$B$7,0)</f>
        <v>#DIV/0!</v>
      </c>
      <c r="Q75" s="55" t="e">
        <f t="shared" ref="Q75:Q85" si="19">IF(G75&gt;0,G75*$B$6,0)</f>
        <v>#DIV/0!</v>
      </c>
      <c r="R75" s="55" t="e">
        <f t="shared" ref="R75:R85" si="20">IF(H75&gt;0,H75*$B$5,0)</f>
        <v>#DIV/0!</v>
      </c>
      <c r="S75" s="55">
        <f t="shared" ref="S75:S85" si="21">IF(C75&gt;0,C75*$B$7,0)</f>
        <v>4308.7714125406947</v>
      </c>
      <c r="T75" s="55">
        <f t="shared" ref="T75:T85" si="22">IF(D75&gt;0,D75*$B$6,0)</f>
        <v>0</v>
      </c>
      <c r="U75" s="55">
        <f t="shared" ref="U75:U85" si="23">IF(E75&gt;0,E75*$B$5,0)</f>
        <v>75.986626795500626</v>
      </c>
    </row>
    <row r="76" spans="1:21" ht="20" x14ac:dyDescent="0.35">
      <c r="A76" s="69" t="s">
        <v>92</v>
      </c>
      <c r="B76" s="62"/>
      <c r="C76" s="52">
        <v>1.31</v>
      </c>
      <c r="D76" s="52">
        <v>0</v>
      </c>
      <c r="E76" s="52">
        <v>0.04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4384.758039336195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4308.7714125406947</v>
      </c>
      <c r="T76" s="55">
        <f t="shared" si="22"/>
        <v>0</v>
      </c>
      <c r="U76" s="55">
        <f t="shared" si="23"/>
        <v>75.986626795500626</v>
      </c>
    </row>
    <row r="77" spans="1:21" ht="30" x14ac:dyDescent="0.35">
      <c r="A77" s="56" t="s">
        <v>93</v>
      </c>
      <c r="B77" s="63"/>
      <c r="C77" s="52">
        <v>1.31</v>
      </c>
      <c r="D77" s="52">
        <v>0</v>
      </c>
      <c r="E77" s="52">
        <v>0.28999999999999998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4859.674456808074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4308.7714125406947</v>
      </c>
      <c r="T77" s="55">
        <f t="shared" si="22"/>
        <v>0</v>
      </c>
      <c r="U77" s="55">
        <f t="shared" si="23"/>
        <v>550.90304426737953</v>
      </c>
    </row>
    <row r="78" spans="1:21" ht="20" x14ac:dyDescent="0.35">
      <c r="A78" s="56" t="s">
        <v>94</v>
      </c>
      <c r="B78" s="63"/>
      <c r="C78" s="52">
        <v>1.31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4631.714576421572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4308.7714125406947</v>
      </c>
      <c r="T78" s="55">
        <f t="shared" si="22"/>
        <v>0</v>
      </c>
      <c r="U78" s="55">
        <f t="shared" si="23"/>
        <v>322.94316388087765</v>
      </c>
    </row>
    <row r="79" spans="1:21" x14ac:dyDescent="0.35">
      <c r="A79" s="60" t="s">
        <v>95</v>
      </c>
      <c r="B79" s="62"/>
      <c r="C79" s="52">
        <v>1.39</v>
      </c>
      <c r="D79" s="52">
        <v>0</v>
      </c>
      <c r="E79" s="52">
        <v>0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4571.9024911691331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4571.9024911691331</v>
      </c>
      <c r="T79" s="55">
        <f t="shared" si="22"/>
        <v>0</v>
      </c>
      <c r="U79" s="55">
        <f t="shared" si="23"/>
        <v>0</v>
      </c>
    </row>
    <row r="80" spans="1:21" ht="20" x14ac:dyDescent="0.35">
      <c r="A80" s="60" t="s">
        <v>96</v>
      </c>
      <c r="B80" s="62"/>
      <c r="C80" s="52">
        <v>1.23</v>
      </c>
      <c r="D80" s="52">
        <v>0</v>
      </c>
      <c r="E80" s="52">
        <v>0.17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4368.5834977931327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4045.6403339122548</v>
      </c>
      <c r="T80" s="55">
        <f t="shared" si="22"/>
        <v>0</v>
      </c>
      <c r="U80" s="55">
        <f t="shared" si="23"/>
        <v>322.94316388087765</v>
      </c>
    </row>
    <row r="81" spans="1:21" x14ac:dyDescent="0.35">
      <c r="A81" s="60" t="s">
        <v>97</v>
      </c>
      <c r="B81" s="62"/>
      <c r="C81" s="52">
        <v>1.27</v>
      </c>
      <c r="D81" s="52">
        <v>0</v>
      </c>
      <c r="E81" s="52">
        <v>0.27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4690.1156040961041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4177.205873226475</v>
      </c>
      <c r="T81" s="55">
        <f t="shared" si="22"/>
        <v>0</v>
      </c>
      <c r="U81" s="55">
        <f t="shared" si="23"/>
        <v>512.90973086962924</v>
      </c>
    </row>
    <row r="82" spans="1:21" x14ac:dyDescent="0.35">
      <c r="A82" s="60" t="s">
        <v>98</v>
      </c>
      <c r="B82" s="62"/>
      <c r="C82" s="52">
        <v>1.65</v>
      </c>
      <c r="D82" s="52">
        <v>0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5427.0784967115615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5427.0784967115615</v>
      </c>
      <c r="T82" s="55">
        <f t="shared" si="22"/>
        <v>0</v>
      </c>
      <c r="U82" s="55">
        <f t="shared" si="23"/>
        <v>0</v>
      </c>
    </row>
    <row r="83" spans="1:21" x14ac:dyDescent="0.35">
      <c r="A83" s="60" t="s">
        <v>99</v>
      </c>
      <c r="B83" s="62"/>
      <c r="C83" s="52">
        <v>0.5</v>
      </c>
      <c r="D83" s="52">
        <v>0.37</v>
      </c>
      <c r="E83" s="52">
        <v>0.37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3341.3850667259485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1644.569241427746</v>
      </c>
      <c r="T83" s="55">
        <f t="shared" si="22"/>
        <v>993.9395274398214</v>
      </c>
      <c r="U83" s="55">
        <f t="shared" si="23"/>
        <v>702.87629785838078</v>
      </c>
    </row>
    <row r="84" spans="1:21" ht="20" x14ac:dyDescent="0.35">
      <c r="A84" s="60" t="s">
        <v>100</v>
      </c>
      <c r="B84" s="62"/>
      <c r="C84" s="52">
        <v>0.73</v>
      </c>
      <c r="D84" s="52">
        <v>1.19</v>
      </c>
      <c r="E84" s="52">
        <v>0</v>
      </c>
      <c r="F84" s="53" t="e">
        <f t="shared" si="12"/>
        <v>#DIV/0!</v>
      </c>
      <c r="G84" s="53" t="e">
        <f t="shared" si="13"/>
        <v>#DIV/0!</v>
      </c>
      <c r="H84" s="53" t="e">
        <f t="shared" si="14"/>
        <v>#DIV/0!</v>
      </c>
      <c r="I84" s="54"/>
      <c r="J84" s="54"/>
      <c r="K84" s="54"/>
      <c r="L84" s="54"/>
      <c r="M84" s="55" t="e">
        <f t="shared" si="15"/>
        <v>#DIV/0!</v>
      </c>
      <c r="N84" s="55">
        <f t="shared" si="16"/>
        <v>5597.7955185747451</v>
      </c>
      <c r="O84" s="55" t="e">
        <f t="shared" si="17"/>
        <v>#DIV/0!</v>
      </c>
      <c r="P84" s="55" t="e">
        <f t="shared" si="18"/>
        <v>#DIV/0!</v>
      </c>
      <c r="Q84" s="55" t="e">
        <f t="shared" si="19"/>
        <v>#DIV/0!</v>
      </c>
      <c r="R84" s="55" t="e">
        <f t="shared" si="20"/>
        <v>#DIV/0!</v>
      </c>
      <c r="S84" s="55">
        <f t="shared" si="21"/>
        <v>2401.0710924845089</v>
      </c>
      <c r="T84" s="55">
        <f t="shared" si="22"/>
        <v>3196.7244260902362</v>
      </c>
      <c r="U84" s="55">
        <f t="shared" si="23"/>
        <v>0</v>
      </c>
    </row>
    <row r="85" spans="1:21" ht="20" x14ac:dyDescent="0.35">
      <c r="A85" s="60" t="s">
        <v>101</v>
      </c>
      <c r="B85" s="62"/>
      <c r="C85" s="52">
        <v>0.46</v>
      </c>
      <c r="D85" s="52">
        <v>0.72</v>
      </c>
      <c r="E85" s="52">
        <v>0</v>
      </c>
      <c r="F85" s="53" t="e">
        <f t="shared" si="12"/>
        <v>#DIV/0!</v>
      </c>
      <c r="G85" s="53" t="e">
        <f t="shared" si="13"/>
        <v>#DIV/0!</v>
      </c>
      <c r="H85" s="53" t="e">
        <f t="shared" si="14"/>
        <v>#DIV/0!</v>
      </c>
      <c r="I85" s="54"/>
      <c r="J85" s="54"/>
      <c r="K85" s="54"/>
      <c r="L85" s="54"/>
      <c r="M85" s="55" t="e">
        <f t="shared" si="15"/>
        <v>#DIV/0!</v>
      </c>
      <c r="N85" s="55">
        <f t="shared" si="16"/>
        <v>3447.1562960504762</v>
      </c>
      <c r="O85" s="55" t="e">
        <f t="shared" si="17"/>
        <v>#DIV/0!</v>
      </c>
      <c r="P85" s="55" t="e">
        <f t="shared" si="18"/>
        <v>#DIV/0!</v>
      </c>
      <c r="Q85" s="55" t="e">
        <f t="shared" si="19"/>
        <v>#DIV/0!</v>
      </c>
      <c r="R85" s="55" t="e">
        <f t="shared" si="20"/>
        <v>#DIV/0!</v>
      </c>
      <c r="S85" s="55">
        <f t="shared" si="21"/>
        <v>1513.0037021135263</v>
      </c>
      <c r="T85" s="55">
        <f t="shared" si="22"/>
        <v>1934.1525939369496</v>
      </c>
      <c r="U85" s="55">
        <f t="shared" si="23"/>
        <v>0</v>
      </c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x14ac:dyDescent="0.35">
      <c r="A87" s="63"/>
      <c r="B87" s="63"/>
      <c r="C87" s="70"/>
      <c r="D87" s="70"/>
      <c r="E87" s="70"/>
      <c r="F87" s="71"/>
      <c r="G87" s="71"/>
      <c r="H87" s="71"/>
      <c r="I87" s="72"/>
      <c r="J87" s="72"/>
      <c r="K87" s="72"/>
      <c r="L87" s="72"/>
      <c r="M87" s="55"/>
      <c r="N87" s="55"/>
      <c r="O87" s="55"/>
      <c r="P87" s="55"/>
      <c r="Q87" s="55"/>
      <c r="R87" s="55"/>
      <c r="S87" s="55"/>
      <c r="T87" s="55"/>
      <c r="U87" s="55"/>
    </row>
    <row r="88" spans="1:21" x14ac:dyDescent="0.35">
      <c r="A88" s="63"/>
      <c r="B88" s="63"/>
      <c r="C88" s="70"/>
      <c r="D88" s="70"/>
      <c r="E88" s="70"/>
      <c r="F88" s="71"/>
      <c r="G88" s="71"/>
      <c r="H88" s="71"/>
      <c r="I88" s="72"/>
      <c r="J88" s="72"/>
      <c r="K88" s="72"/>
      <c r="L88" s="72"/>
      <c r="M88" s="55"/>
      <c r="N88" s="55"/>
      <c r="O88" s="55"/>
      <c r="P88" s="55"/>
      <c r="Q88" s="55"/>
      <c r="R88" s="55"/>
      <c r="S88" s="55"/>
      <c r="T88" s="55"/>
      <c r="U88" s="55"/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2024-06-18T09:21:30Z</dcterms:modified>
</cp:coreProperties>
</file>